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VA 11252022/CSS 92202 - WO# 12370 - VA033 Repair Storage Garage Doors/"/>
    </mc:Choice>
  </mc:AlternateContent>
  <xr:revisionPtr revIDLastSave="0" documentId="8_{55EF78D7-7D5B-404A-9FCE-268775B3274A}" xr6:coauthVersionLast="47" xr6:coauthVersionMax="47" xr10:uidLastSave="{00000000-0000-0000-0000-000000000000}"/>
  <bookViews>
    <workbookView xWindow="-108" yWindow="-108" windowWidth="23256" windowHeight="12576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33" i="1" l="1"/>
  <c r="X33" i="1"/>
  <c r="W33" i="1"/>
  <c r="C18" i="1" s="1"/>
  <c r="V33" i="1"/>
  <c r="U33" i="1"/>
  <c r="P33" i="1"/>
  <c r="O33" i="1"/>
  <c r="N33" i="1"/>
  <c r="M33" i="1"/>
  <c r="Q33" i="1" s="1"/>
  <c r="E17" i="1" s="1"/>
  <c r="Y32" i="1"/>
  <c r="X32" i="1"/>
  <c r="W32" i="1"/>
  <c r="V32" i="1"/>
  <c r="U32" i="1"/>
  <c r="Q32" i="1"/>
  <c r="P32" i="1"/>
  <c r="O32" i="1"/>
  <c r="C17" i="1" s="1"/>
  <c r="N32" i="1"/>
  <c r="B17" i="1" s="1"/>
  <c r="M32" i="1"/>
  <c r="X31" i="1"/>
  <c r="D18" i="1" s="1"/>
  <c r="W31" i="1"/>
  <c r="V31" i="1"/>
  <c r="V35" i="1" s="1"/>
  <c r="U31" i="1"/>
  <c r="U35" i="1" s="1"/>
  <c r="Q31" i="1"/>
  <c r="P31" i="1"/>
  <c r="D17" i="1" s="1"/>
  <c r="O31" i="1"/>
  <c r="N31" i="1"/>
  <c r="N35" i="1" s="1"/>
  <c r="M31" i="1"/>
  <c r="M35" i="1" s="1"/>
  <c r="B18" i="1"/>
  <c r="Q35" i="1" l="1"/>
  <c r="O35" i="1"/>
  <c r="P35" i="1"/>
  <c r="Y31" i="1"/>
  <c r="W35" i="1"/>
  <c r="X35" i="1"/>
  <c r="Y35" i="1" l="1"/>
  <c r="E18" i="1"/>
</calcChain>
</file>

<file path=xl/sharedStrings.xml><?xml version="1.0" encoding="utf-8"?>
<sst xmlns="http://schemas.openxmlformats.org/spreadsheetml/2006/main" count="96" uniqueCount="81">
  <si>
    <t>COST ESTIMATE REPORT</t>
  </si>
  <si>
    <r>
      <t>Estimate Name</t>
    </r>
    <r>
      <rPr>
        <b/>
        <sz val="12"/>
        <rFont val="Arial"/>
        <family val="2"/>
      </rPr>
      <t>:</t>
    </r>
  </si>
  <si>
    <t>CSS 92202 - WO 12370 - VA033 Repair Service Garage Doors</t>
  </si>
  <si>
    <t>ESTIMATE INFORMATION</t>
  </si>
  <si>
    <t xml:space="preserve">Client Name: </t>
  </si>
  <si>
    <t/>
  </si>
  <si>
    <t>Type:</t>
  </si>
  <si>
    <t>125A Armory Road, Galax, VA 24333-1919</t>
  </si>
  <si>
    <t>Notes:</t>
  </si>
  <si>
    <t>US Standard</t>
  </si>
  <si>
    <t>Estimate Address:</t>
  </si>
  <si>
    <t>Facilities and Commercial Renovation</t>
  </si>
  <si>
    <t>Measurement System:</t>
  </si>
  <si>
    <t>MasterFormat 2018</t>
  </si>
  <si>
    <t>COST DATA</t>
  </si>
  <si>
    <t>Estimate Summary:</t>
  </si>
  <si>
    <t>Catalog:</t>
  </si>
  <si>
    <t>Year 2023 Quarter 2</t>
  </si>
  <si>
    <t>Material</t>
  </si>
  <si>
    <t>Labor</t>
  </si>
  <si>
    <t>Equipment</t>
  </si>
  <si>
    <t>Total*</t>
  </si>
  <si>
    <t>Format:</t>
  </si>
  <si>
    <t>Repair &amp; Remodeling</t>
  </si>
  <si>
    <t>Base Total</t>
  </si>
  <si>
    <t>Release:</t>
  </si>
  <si>
    <t>VIRGINIA / PULASKI (243)</t>
  </si>
  <si>
    <t>Total O&amp;P</t>
  </si>
  <si>
    <t>Labor Type:</t>
  </si>
  <si>
    <t>013113200160</t>
  </si>
  <si>
    <t>*"Total" column values include the cost of Exception lines that may not be included in the Material, Labor and Equipment totals.</t>
  </si>
  <si>
    <t>City Cost Index:</t>
  </si>
  <si>
    <t>Field personnel, general purpose laborer, average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</si>
  <si>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</si>
  <si>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</si>
  <si>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</si>
  <si>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</si>
  <si>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</si>
  <si>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</si>
  <si>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</si>
  <si>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</si>
  <si>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</si>
  <si>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</si>
  <si>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</si>
  <si>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</si>
  <si>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</si>
  <si>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</si>
  <si>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</si>
  <si>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</si>
  <si>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</si>
  <si>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</si>
  <si>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</si>
  <si>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</si>
  <si>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</si>
  <si>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</si>
  <si>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</si>
  <si>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</si>
  <si>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</si>
  <si>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</si>
  <si>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</si>
  <si>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</si>
  <si>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</si>
  <si>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</si>
  <si>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1 Clab</t>
  </si>
  <si>
    <t>Week</t>
  </si>
  <si>
    <t>Doors, rolling service, steel, manual, minimum labor/equipment charge</t>
  </si>
  <si>
    <t>Job</t>
  </si>
  <si>
    <t>1</t>
  </si>
  <si>
    <t>Grand Total</t>
  </si>
  <si>
    <t>DATE: 05/09/2023</t>
  </si>
  <si>
    <t>083323109000</t>
  </si>
  <si>
    <t>0</t>
  </si>
  <si>
    <t>Install two liftmaster light duty jackshaft openers, springs to replace broken springs, cables for both doors, misc. hinges</t>
  </si>
  <si>
    <t>Ea.</t>
  </si>
  <si>
    <t>2 Sswk</t>
  </si>
  <si>
    <t>Doors, rolling service, steel, manual, motor operators for, jack shaft type, over 14' x 14' opening</t>
  </si>
  <si>
    <t>083323104600</t>
  </si>
  <si>
    <t>2</t>
  </si>
  <si>
    <t>Labor to assess damages to service doors</t>
  </si>
  <si>
    <t>RR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</si>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</sst>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5"/>
  <sheetViews>
    <sheetView tabSelected="1" zoomScale="85" zoomScaleNormal="85" workbookViewId="0">
      <selection activeCell="B5" sqref="B5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80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69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5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7</v>
      </c>
      <c r="C10" s="7"/>
      <c r="D10" s="6"/>
      <c r="E10" s="16"/>
      <c r="F10" s="25" t="s">
        <v>12</v>
      </c>
      <c r="G10" s="27" t="s">
        <v>9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11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13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SUBTOTAL(9,N31:N33)</f>
        <v>2064.36</v>
      </c>
      <c r="C17" s="54">
        <f>SUBTOTAL(9,O31:O33)</f>
        <v>997.85</v>
      </c>
      <c r="D17" s="56">
        <f>SUBTOTAL(9,P31:P33)</f>
        <v>0</v>
      </c>
      <c r="E17" s="35">
        <f>SUBTOTAL(9,Q31:Q33)</f>
        <v>3062.21</v>
      </c>
      <c r="F17" s="36"/>
      <c r="G17" s="16"/>
      <c r="H17" s="16"/>
      <c r="I17" s="16"/>
      <c r="J17" s="24" t="s">
        <v>25</v>
      </c>
      <c r="K17" s="13" t="s">
        <v>17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SUBTOTAL(9,V31:V33)</f>
        <v>2265.7600000000002</v>
      </c>
      <c r="C18" s="55">
        <f>SUBTOTAL(9,W31:W33)</f>
        <v>1619.8600000000001</v>
      </c>
      <c r="D18" s="55">
        <f>SUBTOTAL(9,X31:X33)</f>
        <v>0</v>
      </c>
      <c r="E18" s="48">
        <f>SUBTOTAL(9,Y31:Y33)</f>
        <v>3885.62</v>
      </c>
      <c r="F18" s="16"/>
      <c r="G18" s="16"/>
      <c r="H18" s="16"/>
      <c r="I18" s="16"/>
      <c r="J18" s="24" t="s">
        <v>28</v>
      </c>
      <c r="K18" s="13" t="s">
        <v>23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26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40.200000000000003" outlineLevel="1" x14ac:dyDescent="0.3">
      <c r="A31" s="57">
        <v>0.1</v>
      </c>
      <c r="B31" s="42" t="s">
        <v>29</v>
      </c>
      <c r="C31" s="43" t="s">
        <v>5</v>
      </c>
      <c r="D31" s="43" t="s">
        <v>5</v>
      </c>
      <c r="E31" s="43" t="s">
        <v>32</v>
      </c>
      <c r="F31" s="44" t="s">
        <v>63</v>
      </c>
      <c r="G31" s="43">
        <v>0.2</v>
      </c>
      <c r="H31" s="43">
        <v>40</v>
      </c>
      <c r="I31" s="43" t="s">
        <v>64</v>
      </c>
      <c r="J31" s="45">
        <v>0</v>
      </c>
      <c r="K31" s="45">
        <v>1229.3</v>
      </c>
      <c r="L31" s="45">
        <v>0</v>
      </c>
      <c r="M31" s="45">
        <f>J31+K31+L31</f>
        <v>1229.3</v>
      </c>
      <c r="N31" s="45">
        <f>ROUND(A31*J31,2)</f>
        <v>0</v>
      </c>
      <c r="O31" s="45">
        <f>ROUND(A31*K31,2)</f>
        <v>122.93</v>
      </c>
      <c r="P31" s="45">
        <f>ROUND(A31*L31,2)</f>
        <v>0</v>
      </c>
      <c r="Q31" s="45">
        <f>ROUND(M31*A31,2)</f>
        <v>122.93</v>
      </c>
      <c r="R31" s="45">
        <v>0</v>
      </c>
      <c r="S31" s="45">
        <v>1941</v>
      </c>
      <c r="T31" s="45">
        <v>0</v>
      </c>
      <c r="U31" s="45">
        <f>R31+S31+T31</f>
        <v>1941</v>
      </c>
      <c r="V31" s="45">
        <f>ROUND(A31*R31,2)</f>
        <v>0</v>
      </c>
      <c r="W31" s="45">
        <f>ROUND(A31*S31,2)</f>
        <v>194.1</v>
      </c>
      <c r="X31" s="45">
        <f>ROUND(A31*T31,2)</f>
        <v>0</v>
      </c>
      <c r="Y31" s="45">
        <f>ROUND(A31*U31,2)</f>
        <v>194.1</v>
      </c>
      <c r="Z31" s="43" t="s">
        <v>79</v>
      </c>
      <c r="AA31" s="43" t="s">
        <v>78</v>
      </c>
      <c r="AB31" s="46"/>
      <c r="AC31" s="38" t="s">
        <v>77</v>
      </c>
      <c r="AD31" s="38"/>
    </row>
    <row r="32" spans="1:30" ht="93" outlineLevel="1" x14ac:dyDescent="0.3">
      <c r="A32" s="57">
        <v>2</v>
      </c>
      <c r="B32" s="42" t="s">
        <v>76</v>
      </c>
      <c r="C32" s="43" t="s">
        <v>5</v>
      </c>
      <c r="D32" s="43" t="s">
        <v>5</v>
      </c>
      <c r="E32" s="43" t="s">
        <v>75</v>
      </c>
      <c r="F32" s="44" t="s">
        <v>74</v>
      </c>
      <c r="G32" s="43">
        <v>5</v>
      </c>
      <c r="H32" s="43">
        <v>3.2</v>
      </c>
      <c r="I32" s="43" t="s">
        <v>73</v>
      </c>
      <c r="J32" s="45">
        <v>1032.18</v>
      </c>
      <c r="K32" s="45">
        <v>125.86</v>
      </c>
      <c r="L32" s="45">
        <v>0</v>
      </c>
      <c r="M32" s="45">
        <f>J32+K32+L32</f>
        <v>1158.04</v>
      </c>
      <c r="N32" s="45">
        <f>ROUND(A32*J32,2)</f>
        <v>2064.36</v>
      </c>
      <c r="O32" s="45">
        <f>ROUND(A32*K32,2)</f>
        <v>251.72</v>
      </c>
      <c r="P32" s="45">
        <f>ROUND(A32*L32,2)</f>
        <v>0</v>
      </c>
      <c r="Q32" s="45">
        <f>ROUND(M32*A32,2)</f>
        <v>2316.08</v>
      </c>
      <c r="R32" s="45">
        <v>1132.8800000000001</v>
      </c>
      <c r="S32" s="45">
        <v>203.68</v>
      </c>
      <c r="T32" s="45">
        <v>0</v>
      </c>
      <c r="U32" s="45">
        <f>R32+S32+T32</f>
        <v>1336.5600000000002</v>
      </c>
      <c r="V32" s="45">
        <f>ROUND(A32*R32,2)</f>
        <v>2265.7600000000002</v>
      </c>
      <c r="W32" s="45">
        <f>ROUND(A32*S32,2)</f>
        <v>407.36</v>
      </c>
      <c r="X32" s="45">
        <f>ROUND(A32*T32,2)</f>
        <v>0</v>
      </c>
      <c r="Y32" s="45">
        <f>ROUND(A32*U32,2)</f>
        <v>2673.12</v>
      </c>
      <c r="Z32" s="43" t="s">
        <v>79</v>
      </c>
      <c r="AA32" s="43" t="s">
        <v>72</v>
      </c>
      <c r="AB32" s="46"/>
      <c r="AC32" s="38" t="s">
        <v>71</v>
      </c>
      <c r="AD32" s="38"/>
    </row>
    <row r="33" spans="1:30" ht="27" outlineLevel="1" x14ac:dyDescent="0.3">
      <c r="A33" s="57">
        <v>1</v>
      </c>
      <c r="B33" s="42" t="s">
        <v>70</v>
      </c>
      <c r="C33" s="43" t="s">
        <v>5</v>
      </c>
      <c r="D33" s="43" t="s">
        <v>5</v>
      </c>
      <c r="E33" s="43" t="s">
        <v>65</v>
      </c>
      <c r="F33" s="44" t="s">
        <v>74</v>
      </c>
      <c r="G33" s="43">
        <v>1</v>
      </c>
      <c r="H33" s="43">
        <v>16</v>
      </c>
      <c r="I33" s="43" t="s">
        <v>66</v>
      </c>
      <c r="J33" s="45">
        <v>0</v>
      </c>
      <c r="K33" s="45">
        <v>623.20000000000005</v>
      </c>
      <c r="L33" s="45">
        <v>0</v>
      </c>
      <c r="M33" s="45">
        <f>J33+K33+L33</f>
        <v>623.20000000000005</v>
      </c>
      <c r="N33" s="45">
        <f>ROUND(A33*J33,2)</f>
        <v>0</v>
      </c>
      <c r="O33" s="45">
        <f>ROUND(A33*K33,2)</f>
        <v>623.20000000000005</v>
      </c>
      <c r="P33" s="45">
        <f>ROUND(A33*L33,2)</f>
        <v>0</v>
      </c>
      <c r="Q33" s="45">
        <f>ROUND(M33*A33,2)</f>
        <v>623.20000000000005</v>
      </c>
      <c r="R33" s="45">
        <v>0</v>
      </c>
      <c r="S33" s="45">
        <v>1018.4</v>
      </c>
      <c r="T33" s="45">
        <v>0</v>
      </c>
      <c r="U33" s="45">
        <f>R33+S33+T33</f>
        <v>1018.4</v>
      </c>
      <c r="V33" s="45">
        <f>ROUND(A33*R33,2)</f>
        <v>0</v>
      </c>
      <c r="W33" s="45">
        <f>ROUND(A33*S33,2)</f>
        <v>1018.4</v>
      </c>
      <c r="X33" s="45">
        <f>ROUND(A33*T33,2)</f>
        <v>0</v>
      </c>
      <c r="Y33" s="45">
        <f>ROUND(A33*U33,2)</f>
        <v>1018.4</v>
      </c>
      <c r="Z33" s="43" t="s">
        <v>79</v>
      </c>
      <c r="AA33" s="43" t="s">
        <v>5</v>
      </c>
      <c r="AB33" s="46"/>
      <c r="AC33" s="38" t="s">
        <v>67</v>
      </c>
      <c r="AD33" s="38"/>
    </row>
    <row r="34" spans="1:30" outlineLevel="1" x14ac:dyDescent="0.3"/>
    <row r="35" spans="1:30" ht="19.95" customHeight="1" x14ac:dyDescent="0.3">
      <c r="A35" s="2" t="s">
        <v>68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60">
        <f>SUBTOTAL(9,M31:M33)</f>
        <v>3010.54</v>
      </c>
      <c r="N35" s="60">
        <f>SUBTOTAL(9,N31:N33)</f>
        <v>2064.36</v>
      </c>
      <c r="O35" s="60">
        <f>SUBTOTAL(9,O31:O33)</f>
        <v>997.85</v>
      </c>
      <c r="P35" s="60">
        <f>SUBTOTAL(9,P31:P33)</f>
        <v>0</v>
      </c>
      <c r="Q35" s="60">
        <f>SUBTOTAL(9,Q31:Q33)</f>
        <v>3062.21</v>
      </c>
      <c r="R35" s="59"/>
      <c r="S35" s="59"/>
      <c r="T35" s="59"/>
      <c r="U35" s="60">
        <f>SUBTOTAL(9,U31:U33)</f>
        <v>4295.96</v>
      </c>
      <c r="V35" s="60">
        <f>SUBTOTAL(9,V31:V33)</f>
        <v>2265.7600000000002</v>
      </c>
      <c r="W35" s="60">
        <f>SUBTOTAL(9,W31:W33)</f>
        <v>1619.8600000000001</v>
      </c>
      <c r="X35" s="60">
        <f>SUBTOTAL(9,X31:X33)</f>
        <v>0</v>
      </c>
      <c r="Y35" s="60">
        <f>SUBTOTAL(9,Y31:Y33)</f>
        <v>3885.62</v>
      </c>
      <c r="Z35" s="59"/>
      <c r="AA35" s="59"/>
      <c r="AB35" s="59"/>
      <c r="AC35" s="59"/>
    </row>
  </sheetData>
  <mergeCells count="12">
    <mergeCell ref="A35:L35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2023-05-09T02:54:50Z</cp:lastPrinted>
  <dcterms:created xsi:type="dcterms:W3CDTF">2022-03-24T14:16:52Z</dcterms:created>
  <dcterms:modified xsi:type="dcterms:W3CDTF">2023-05-09T02:56:05Z</dcterms:modified>
  <cp:category/>
  <cp:contentStatus/>
</cp:coreProperties>
</file>